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VZ35_2024_Palivové karty\k odeslani\"/>
    </mc:Choice>
  </mc:AlternateContent>
  <bookViews>
    <workbookView xWindow="-105" yWindow="-105" windowWidth="23250" windowHeight="12450"/>
  </bookViews>
  <sheets>
    <sheet name="VÝPOČET NABÍDKOVÉ CENY_UIC" sheetId="1" r:id="rId1"/>
    <sheet name="UCI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L26" i="1"/>
  <c r="C20" i="1" l="1"/>
  <c r="C19" i="1"/>
  <c r="C6" i="1" l="1"/>
  <c r="C12" i="1" s="1"/>
  <c r="C5" i="1"/>
  <c r="C10" i="1" s="1"/>
  <c r="C14" i="1" l="1"/>
  <c r="D6" i="1"/>
  <c r="D12" i="1" s="1"/>
  <c r="D5" i="1"/>
  <c r="D10" i="1" s="1"/>
  <c r="E6" i="1" l="1"/>
  <c r="E12" i="1" s="1"/>
  <c r="D14" i="1"/>
  <c r="E5" i="1"/>
  <c r="E10" i="1" s="1"/>
  <c r="E14" i="1" l="1"/>
</calcChain>
</file>

<file path=xl/sharedStrings.xml><?xml version="1.0" encoding="utf-8"?>
<sst xmlns="http://schemas.openxmlformats.org/spreadsheetml/2006/main" count="46" uniqueCount="35">
  <si>
    <t>Nabídková cena NC za 1 litr bez DPH v Kč*</t>
  </si>
  <si>
    <t>Výše DPH 21% v Kč</t>
  </si>
  <si>
    <t>Cena včetně DPH v Kč</t>
  </si>
  <si>
    <t>Pevně stanovená položka prémie v Kč na 1 litr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</si>
  <si>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</si>
  <si>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</si>
  <si>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</si>
  <si>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</si>
  <si>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</si>
  <si>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100 000 litrů</t>
  </si>
  <si>
    <t>benzínu Natural 95</t>
  </si>
  <si>
    <t>350 000 litrů</t>
  </si>
  <si>
    <t>nafty motorové</t>
  </si>
  <si>
    <t>Celkem</t>
  </si>
  <si>
    <t>ZADÁNÍ HODNOT PRO VÝPOČET</t>
  </si>
  <si>
    <t>UIC - Benzin BA95</t>
  </si>
  <si>
    <t>UIC - ​Motorová nafta</t>
  </si>
  <si>
    <t>VZOREC PRO VÝPOČET NABÍDKOVÉ CENY</t>
  </si>
  <si>
    <t>Nabídková cena bude stanovena dle následujícího vzorce:</t>
  </si>
  <si>
    <t>NC = UIC/1000 + pevně stanovená položka prémie</t>
  </si>
  <si>
    <r>
      <t xml:space="preserve">UIC </t>
    </r>
    <r>
      <rPr>
        <sz val="11"/>
        <color theme="1"/>
        <rFont val="Calibri"/>
        <family val="2"/>
        <charset val="238"/>
        <scheme val="minor"/>
      </rPr>
      <t>je aritmetický průměr hodnot UIC pro daný produkt ve zvoleném časovém období</t>
    </r>
  </si>
  <si>
    <t>Červené pole představuje celkovou nabídkovou cenu účastníka v Kč bez DPH</t>
  </si>
  <si>
    <t xml:space="preserve"> Příloha č. 4.1 - Tabulka pro výpočet nabídkové ceny - část 1 VZ</t>
  </si>
  <si>
    <t>BA95</t>
  </si>
  <si>
    <t>NM</t>
  </si>
  <si>
    <t>průměr</t>
  </si>
  <si>
    <t>UIC</t>
  </si>
  <si>
    <t>Jednotková nabídková cena v Kč stanovená pro 42. kaledndářní týden 2024</t>
  </si>
  <si>
    <r>
      <t xml:space="preserve">UIC - Benzin BA95 </t>
    </r>
    <r>
      <rPr>
        <sz val="11"/>
        <color theme="1"/>
        <rFont val="Calibri"/>
        <family val="2"/>
        <charset val="238"/>
        <scheme val="minor"/>
      </rPr>
      <t xml:space="preserve">je aritmetický průměr všech zveřejněných hodnot UIC pro benzinu BA95 za období </t>
    </r>
    <r>
      <rPr>
        <b/>
        <sz val="11"/>
        <color theme="1"/>
        <rFont val="Calibri"/>
        <family val="2"/>
        <charset val="238"/>
        <scheme val="minor"/>
      </rPr>
      <t xml:space="preserve">15.-19. 10. 2024 </t>
    </r>
    <r>
      <rPr>
        <sz val="11"/>
        <color theme="1"/>
        <rFont val="Calibri"/>
        <family val="2"/>
        <charset val="238"/>
        <scheme val="minor"/>
      </rPr>
      <t>v Kč/1000 L15</t>
    </r>
  </si>
  <si>
    <r>
      <t xml:space="preserve">UIC - Motorová nafta </t>
    </r>
    <r>
      <rPr>
        <sz val="11"/>
        <color theme="1"/>
        <rFont val="Calibri"/>
        <family val="2"/>
        <charset val="238"/>
        <scheme val="minor"/>
      </rPr>
      <t xml:space="preserve">je aritmetický průměr všech zveřejněných hodnot UIC pro motorovou naftu za období </t>
    </r>
    <r>
      <rPr>
        <b/>
        <sz val="11"/>
        <color theme="1"/>
        <rFont val="Calibri"/>
        <family val="2"/>
        <charset val="238"/>
        <scheme val="minor"/>
      </rPr>
      <t>15.-19. 10. 2024</t>
    </r>
    <r>
      <rPr>
        <sz val="11"/>
        <color theme="1"/>
        <rFont val="Calibri"/>
        <family val="2"/>
        <charset val="238"/>
        <scheme val="minor"/>
      </rPr>
      <t xml:space="preserve"> v Kč/1000 L15</t>
    </r>
  </si>
  <si>
    <t>PALIVO</t>
  </si>
  <si>
    <t>DATUM</t>
  </si>
  <si>
    <t>Benzin BA95</t>
  </si>
  <si>
    <t>Motorová nafta</t>
  </si>
  <si>
    <t>zdroj: https://www.unipetrolrpa.cz/CS/NabidkaProduktu/rafinerske-produkty/Unipetrol-Index-Czech/Stranky/default.aspx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</si>
</sst>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6" fillId="0" borderId="2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165" fontId="11" fillId="4" borderId="21" xfId="0" applyNumberFormat="1" applyFont="1" applyFill="1" applyBorder="1" applyAlignment="1">
      <alignment horizontal="center" vertical="center" wrapText="1"/>
    </xf>
    <xf numFmtId="165" fontId="12" fillId="0" borderId="21" xfId="0" applyNumberFormat="1" applyFont="1" applyBorder="1" applyAlignment="1">
      <alignment horizontal="center" vertical="center" wrapText="1"/>
    </xf>
    <xf numFmtId="165" fontId="12" fillId="0" borderId="22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17" fillId="2" borderId="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64" fontId="16" fillId="0" borderId="23" xfId="1" applyFont="1" applyFill="1" applyBorder="1"/>
    <xf numFmtId="0" fontId="2" fillId="0" borderId="0" xfId="0" applyFont="1" applyFill="1" applyAlignment="1">
      <alignment vertical="center"/>
    </xf>
    <xf numFmtId="0" fontId="0" fillId="0" borderId="0" xfId="0" applyFill="1"/>
    <xf numFmtId="14" fontId="0" fillId="0" borderId="23" xfId="0" applyNumberFormat="1" applyFill="1" applyBorder="1"/>
    <xf numFmtId="3" fontId="0" fillId="0" borderId="23" xfId="0" applyNumberFormat="1" applyFill="1" applyBorder="1"/>
    <xf numFmtId="165" fontId="6" fillId="0" borderId="13" xfId="0" applyNumberFormat="1" applyFont="1" applyBorder="1" applyAlignment="1">
      <alignment horizontal="center" vertical="center" wrapText="1"/>
    </xf>
    <xf numFmtId="165" fontId="6" fillId="0" borderId="16" xfId="0" applyNumberFormat="1" applyFont="1" applyBorder="1" applyAlignment="1">
      <alignment horizontal="center" vertical="center" wrapText="1"/>
    </xf>
    <xf numFmtId="165" fontId="6" fillId="0" borderId="14" xfId="0" applyNumberFormat="1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showGridLines="0" tabSelected="1" zoomScale="70" zoomScaleNormal="70" workbookViewId="0">
      <selection activeCell="F6" sqref="F6"/>
    </sheetView>
  </sheetViews>
  <sheetFormatPr defaultRowHeight="15" x14ac:dyDescent="0.25"/>
  <cols>
    <col min="1" max="1" width="3.42578125" customWidth="1"/>
    <col min="2" max="5" width="29.42578125" customWidth="1"/>
    <col min="6" max="6" width="32.140625" customWidth="1"/>
    <col min="10" max="10" width="10.85546875" bestFit="1" customWidth="1"/>
  </cols>
  <sheetData>
    <row r="1" spans="2:6" ht="14.1" customHeight="1" x14ac:dyDescent="0.25"/>
    <row r="2" spans="2:6" ht="18" x14ac:dyDescent="0.25">
      <c r="B2" s="1" t="s">
        <v>22</v>
      </c>
    </row>
    <row r="3" spans="2:6" ht="14.1" customHeight="1" thickBot="1" x14ac:dyDescent="0.3">
      <c r="B3" s="2"/>
    </row>
    <row r="4" spans="2:6" ht="39" thickBot="1" x14ac:dyDescent="0.3">
      <c r="B4" s="28" t="s">
        <v>27</v>
      </c>
      <c r="C4" s="3" t="s">
        <v>0</v>
      </c>
      <c r="D4" s="3" t="s">
        <v>1</v>
      </c>
      <c r="E4" s="3" t="s">
        <v>2</v>
      </c>
      <c r="F4" s="4" t="s">
        <v>3</v>
      </c>
    </row>
    <row r="5" spans="2:6" ht="15.75" thickBot="1" x14ac:dyDescent="0.3">
      <c r="B5" s="5" t="s">
        <v>4</v>
      </c>
      <c r="C5" s="24">
        <f>C19/1000+F5</f>
        <v>28.096799999999998</v>
      </c>
      <c r="D5" s="24">
        <f>C5*0.21</f>
        <v>5.9003279999999991</v>
      </c>
      <c r="E5" s="24">
        <f>C5+D5</f>
        <v>33.997127999999996</v>
      </c>
      <c r="F5" s="26">
        <v>0</v>
      </c>
    </row>
    <row r="6" spans="2:6" ht="15.75" thickBot="1" x14ac:dyDescent="0.3">
      <c r="B6" s="6" t="s">
        <v>5</v>
      </c>
      <c r="C6" s="24">
        <f>C20/1000+F6</f>
        <v>26.2988</v>
      </c>
      <c r="D6" s="25">
        <f>C6*0.21</f>
        <v>5.522748</v>
      </c>
      <c r="E6" s="25">
        <f>C6+D6</f>
        <v>31.821548</v>
      </c>
      <c r="F6" s="26">
        <v>0</v>
      </c>
    </row>
    <row r="7" spans="2:6" s="9" customFormat="1" x14ac:dyDescent="0.25">
      <c r="B7" s="7" t="s">
        <v>6</v>
      </c>
      <c r="C7" s="8"/>
      <c r="D7" s="8"/>
      <c r="E7" s="8"/>
      <c r="F7" s="8"/>
    </row>
    <row r="8" spans="2:6" ht="15.75" thickBot="1" x14ac:dyDescent="0.3"/>
    <row r="9" spans="2:6" ht="16.5" thickTop="1" thickBot="1" x14ac:dyDescent="0.3">
      <c r="B9" s="10" t="s">
        <v>7</v>
      </c>
      <c r="C9" s="11" t="s">
        <v>8</v>
      </c>
      <c r="D9" s="11" t="s">
        <v>1</v>
      </c>
      <c r="E9" s="12" t="s">
        <v>2</v>
      </c>
    </row>
    <row r="10" spans="2:6" x14ac:dyDescent="0.25">
      <c r="B10" s="29" t="s">
        <v>9</v>
      </c>
      <c r="C10" s="37">
        <f>C5*100000</f>
        <v>2809680</v>
      </c>
      <c r="D10" s="37">
        <f>D5*100000</f>
        <v>590032.79999999993</v>
      </c>
      <c r="E10" s="39">
        <f>E5*100000</f>
        <v>3399712.8</v>
      </c>
    </row>
    <row r="11" spans="2:6" ht="15.75" thickBot="1" x14ac:dyDescent="0.3">
      <c r="B11" s="30" t="s">
        <v>10</v>
      </c>
      <c r="C11" s="38"/>
      <c r="D11" s="38"/>
      <c r="E11" s="40"/>
    </row>
    <row r="12" spans="2:6" x14ac:dyDescent="0.25">
      <c r="B12" s="29" t="s">
        <v>11</v>
      </c>
      <c r="C12" s="37">
        <f>C6*350000</f>
        <v>9204580</v>
      </c>
      <c r="D12" s="37">
        <f>D6*350000</f>
        <v>1932961.8</v>
      </c>
      <c r="E12" s="39">
        <f>E6*350000</f>
        <v>11137541.800000001</v>
      </c>
    </row>
    <row r="13" spans="2:6" ht="15.75" thickBot="1" x14ac:dyDescent="0.3">
      <c r="B13" s="31" t="s">
        <v>12</v>
      </c>
      <c r="C13" s="41"/>
      <c r="D13" s="41"/>
      <c r="E13" s="42"/>
    </row>
    <row r="14" spans="2:6" ht="17.25" thickTop="1" thickBot="1" x14ac:dyDescent="0.3">
      <c r="B14" s="13" t="s">
        <v>13</v>
      </c>
      <c r="C14" s="21">
        <f>SUM(C10:C13)</f>
        <v>12014260</v>
      </c>
      <c r="D14" s="22">
        <f t="shared" ref="D14:E14" si="0">SUM(D10:D13)</f>
        <v>2522994.6</v>
      </c>
      <c r="E14" s="23">
        <f t="shared" si="0"/>
        <v>14537254.600000001</v>
      </c>
    </row>
    <row r="15" spans="2:6" ht="15.75" thickTop="1" x14ac:dyDescent="0.25">
      <c r="B15" s="14" t="s">
        <v>21</v>
      </c>
    </row>
    <row r="17" spans="2:12" ht="18" x14ac:dyDescent="0.25">
      <c r="B17" s="1" t="s">
        <v>14</v>
      </c>
    </row>
    <row r="18" spans="2:12" ht="7.5" customHeight="1" x14ac:dyDescent="0.25">
      <c r="B18" s="15"/>
    </row>
    <row r="19" spans="2:12" ht="15.75" x14ac:dyDescent="0.25">
      <c r="B19" s="16" t="s">
        <v>15</v>
      </c>
      <c r="C19" s="32">
        <f>K26</f>
        <v>28096.799999999999</v>
      </c>
      <c r="D19" s="33" t="s">
        <v>28</v>
      </c>
      <c r="E19" s="34"/>
      <c r="F19" s="34"/>
      <c r="G19" s="34"/>
      <c r="H19" s="34"/>
      <c r="I19" s="34"/>
      <c r="J19" s="34"/>
      <c r="K19" s="34"/>
      <c r="L19" s="34"/>
    </row>
    <row r="20" spans="2:12" ht="15.75" x14ac:dyDescent="0.25">
      <c r="B20" s="16" t="s">
        <v>16</v>
      </c>
      <c r="C20" s="32">
        <f>L26</f>
        <v>26298.799999999999</v>
      </c>
      <c r="D20" s="33" t="s">
        <v>29</v>
      </c>
      <c r="E20" s="34"/>
      <c r="F20" s="34"/>
      <c r="G20" s="34"/>
      <c r="H20" s="34"/>
      <c r="I20" s="34"/>
      <c r="J20" s="34" t="s">
        <v>26</v>
      </c>
      <c r="K20" s="34" t="s">
        <v>23</v>
      </c>
      <c r="L20" s="34" t="s">
        <v>24</v>
      </c>
    </row>
    <row r="21" spans="2:12" ht="18" x14ac:dyDescent="0.25">
      <c r="B21" s="18"/>
      <c r="C21" s="34"/>
      <c r="D21" s="33"/>
      <c r="E21" s="34"/>
      <c r="F21" s="34"/>
      <c r="G21" s="34"/>
      <c r="H21" s="34"/>
      <c r="I21" s="34"/>
      <c r="J21" s="35">
        <v>45580</v>
      </c>
      <c r="K21" s="36">
        <v>28304</v>
      </c>
      <c r="L21" s="36">
        <v>26772</v>
      </c>
    </row>
    <row r="22" spans="2:12" ht="18" x14ac:dyDescent="0.25">
      <c r="B22" s="1" t="s">
        <v>17</v>
      </c>
      <c r="C22" s="34"/>
      <c r="D22" s="34"/>
      <c r="E22" s="34"/>
      <c r="F22" s="34"/>
      <c r="G22" s="34"/>
      <c r="H22" s="34"/>
      <c r="I22" s="34"/>
      <c r="J22" s="35">
        <v>45581</v>
      </c>
      <c r="K22" s="36">
        <v>28222</v>
      </c>
      <c r="L22" s="36">
        <v>26453</v>
      </c>
    </row>
    <row r="23" spans="2:12" ht="20.25" x14ac:dyDescent="0.25">
      <c r="B23" s="15"/>
      <c r="C23" s="34"/>
      <c r="D23" s="34"/>
      <c r="E23" s="34"/>
      <c r="F23" s="34"/>
      <c r="G23" s="34"/>
      <c r="H23" s="34"/>
      <c r="I23" s="34"/>
      <c r="J23" s="35">
        <v>45582</v>
      </c>
      <c r="K23" s="36">
        <v>28016</v>
      </c>
      <c r="L23" s="36">
        <v>26113</v>
      </c>
    </row>
    <row r="24" spans="2:12" x14ac:dyDescent="0.25">
      <c r="B24" s="19" t="s">
        <v>18</v>
      </c>
      <c r="C24" s="34"/>
      <c r="D24" s="34"/>
      <c r="E24" s="34"/>
      <c r="F24" s="34"/>
      <c r="G24" s="34"/>
      <c r="H24" s="34"/>
      <c r="I24" s="34"/>
      <c r="J24" s="35">
        <v>45583</v>
      </c>
      <c r="K24" s="36">
        <v>28050</v>
      </c>
      <c r="L24" s="36">
        <v>26156</v>
      </c>
    </row>
    <row r="25" spans="2:12" ht="18" x14ac:dyDescent="0.25">
      <c r="B25" s="18" t="s">
        <v>19</v>
      </c>
      <c r="C25" s="34"/>
      <c r="D25" s="34"/>
      <c r="E25" s="34"/>
      <c r="F25" s="34"/>
      <c r="G25" s="34"/>
      <c r="H25" s="34"/>
      <c r="I25" s="34"/>
      <c r="J25" s="35">
        <v>45584</v>
      </c>
      <c r="K25" s="36">
        <v>27892</v>
      </c>
      <c r="L25" s="36">
        <v>26000</v>
      </c>
    </row>
    <row r="26" spans="2:12" x14ac:dyDescent="0.25">
      <c r="C26" s="34"/>
      <c r="D26" s="34"/>
      <c r="E26" s="34"/>
      <c r="F26" s="34"/>
      <c r="G26" s="34"/>
      <c r="H26" s="34"/>
      <c r="I26" s="34"/>
      <c r="J26" s="34" t="s">
        <v>25</v>
      </c>
      <c r="K26" s="36">
        <f>AVERAGE(K21:K25)</f>
        <v>28096.799999999999</v>
      </c>
      <c r="L26" s="36">
        <f>AVERAGE(L21:L25)</f>
        <v>26298.799999999999</v>
      </c>
    </row>
    <row r="27" spans="2:12" x14ac:dyDescent="0.25">
      <c r="B27" s="20" t="s">
        <v>20</v>
      </c>
    </row>
    <row r="28" spans="2:12" x14ac:dyDescent="0.25">
      <c r="B28" s="17"/>
    </row>
  </sheetData>
  <sheetProtection sheet="1" objects="1" scenarios="1"/>
  <protectedRanges>
    <protectedRange sqref="F5:F6" name="Oblast1"/>
  </protectedRanges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2" sqref="B2:B11"/>
    </sheetView>
  </sheetViews>
  <sheetFormatPr defaultRowHeight="15" x14ac:dyDescent="0.25"/>
  <cols>
    <col min="1" max="1" width="15" bestFit="1" customWidth="1"/>
    <col min="3" max="3" width="10.140625" style="27" bestFit="1" customWidth="1"/>
  </cols>
  <sheetData>
    <row r="1" spans="1:3" x14ac:dyDescent="0.25">
      <c r="A1" t="s">
        <v>30</v>
      </c>
      <c r="B1" t="s">
        <v>26</v>
      </c>
      <c r="C1" s="27" t="s">
        <v>31</v>
      </c>
    </row>
    <row r="2" spans="1:3" x14ac:dyDescent="0.25">
      <c r="A2" t="s">
        <v>32</v>
      </c>
      <c r="B2">
        <v>27892</v>
      </c>
      <c r="C2" s="27">
        <v>45584</v>
      </c>
    </row>
    <row r="3" spans="1:3" x14ac:dyDescent="0.25">
      <c r="A3" t="s">
        <v>33</v>
      </c>
      <c r="B3">
        <v>26000</v>
      </c>
      <c r="C3" s="27">
        <v>45584</v>
      </c>
    </row>
    <row r="4" spans="1:3" x14ac:dyDescent="0.25">
      <c r="A4" t="s">
        <v>32</v>
      </c>
      <c r="B4">
        <v>28050</v>
      </c>
      <c r="C4" s="27">
        <v>45583</v>
      </c>
    </row>
    <row r="5" spans="1:3" x14ac:dyDescent="0.25">
      <c r="A5" t="s">
        <v>33</v>
      </c>
      <c r="B5">
        <v>26156</v>
      </c>
      <c r="C5" s="27">
        <v>45583</v>
      </c>
    </row>
    <row r="6" spans="1:3" x14ac:dyDescent="0.25">
      <c r="A6" t="s">
        <v>32</v>
      </c>
      <c r="B6">
        <v>28016</v>
      </c>
      <c r="C6" s="27">
        <v>45582</v>
      </c>
    </row>
    <row r="7" spans="1:3" x14ac:dyDescent="0.25">
      <c r="A7" t="s">
        <v>33</v>
      </c>
      <c r="B7">
        <v>26113</v>
      </c>
      <c r="C7" s="27">
        <v>45582</v>
      </c>
    </row>
    <row r="8" spans="1:3" x14ac:dyDescent="0.25">
      <c r="A8" t="s">
        <v>32</v>
      </c>
      <c r="B8">
        <v>28222</v>
      </c>
      <c r="C8" s="27">
        <v>45581</v>
      </c>
    </row>
    <row r="9" spans="1:3" x14ac:dyDescent="0.25">
      <c r="A9" t="s">
        <v>33</v>
      </c>
      <c r="B9">
        <v>26453</v>
      </c>
      <c r="C9" s="27">
        <v>45581</v>
      </c>
    </row>
    <row r="10" spans="1:3" x14ac:dyDescent="0.25">
      <c r="A10" t="s">
        <v>32</v>
      </c>
      <c r="B10">
        <v>28304</v>
      </c>
      <c r="C10" s="27">
        <v>45580</v>
      </c>
    </row>
    <row r="11" spans="1:3" x14ac:dyDescent="0.25">
      <c r="A11" t="s">
        <v>33</v>
      </c>
      <c r="B11">
        <v>26772</v>
      </c>
      <c r="C11" s="27">
        <v>45580</v>
      </c>
    </row>
    <row r="13" spans="1:3" x14ac:dyDescent="0.25">
      <c r="A13" t="s">
        <v>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VÝPOČET NABÍDKOVÉ CENY_UIC</vt:lpstr>
      <vt:lpstr>UCI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2020-09-29T09:17:37Z</dcterms:created>
  <dcterms:modified xsi:type="dcterms:W3CDTF">2024-10-30T11:16:11Z</dcterms:modified>
</cp:coreProperties>
</file>